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0"/>
  </bookViews>
  <sheets>
    <sheet name="Flood 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<sst xmlns="http://schemas.openxmlformats.org/spreadsheetml/2006/main" count="59" uniqueCount="51">
  <si>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(‡Rjv cÖkvm‡Ki wbKU nB‡Z cÖvß Z‡_¨i wfwË‡Z)</t>
  </si>
  <si>
    <t>জেলার নাম</t>
  </si>
  <si>
    <t>ক্ষতিগ্রস্ত পরিবার সংখ্যা</t>
  </si>
  <si>
    <t>ক্ষতিগ্রস্ত ফসলাদি (একরে)</t>
  </si>
  <si>
    <t>ক্রঃ
নং</t>
  </si>
  <si>
    <t>ক্ষতিগ্রস্ত ঘরবাড়ী সংখ্যা</t>
  </si>
  <si>
    <t xml:space="preserve">ক্ষতিগ্রস্ত প্রতিষ্ঠান (শিক্ষা/ধর্মীয়) </t>
  </si>
  <si>
    <t>মাদারীপুর</t>
  </si>
  <si>
    <t>শরীয়তপুর</t>
  </si>
  <si>
    <t>ক্ষতিগ্রস্ত লোকসংখ্যা</t>
  </si>
  <si>
    <t>মোট</t>
  </si>
  <si>
    <t>মৃত গবাদি পশুর সংখ্যা</t>
  </si>
  <si>
    <t>সঃ</t>
  </si>
  <si>
    <t>আং</t>
  </si>
  <si>
    <t>মৃত লোক</t>
  </si>
  <si>
    <t>ক্ষতিঃ বাঁধ কিমিঃ</t>
  </si>
  <si>
    <t>ক্ষতিঃ
ইউপি</t>
  </si>
  <si>
    <t>ক্ষতি
উপ-
জেলা</t>
  </si>
  <si>
    <t>ক্ষতি ব্রীজ/ কাল  ভার্ট</t>
  </si>
  <si>
    <t>নীলফামারী</t>
  </si>
  <si>
    <t>লালমনিরহাট</t>
  </si>
  <si>
    <t>রংপুর</t>
  </si>
  <si>
    <t>গাইবান্ধা</t>
  </si>
  <si>
    <t>কুড়িগ্রাম</t>
  </si>
  <si>
    <t>বগুড়া</t>
  </si>
  <si>
    <t>সিরাজগঞ্জ</t>
  </si>
  <si>
    <t>জামালপুর</t>
  </si>
  <si>
    <t>মাণিকগঞ্জ</t>
  </si>
  <si>
    <t>ফরিদপুর</t>
  </si>
  <si>
    <t>রাজবাড়ি</t>
  </si>
  <si>
    <t>টাংগাইল</t>
  </si>
  <si>
    <t>ঢাকা</t>
  </si>
  <si>
    <t>কুষ্টিয়া</t>
  </si>
  <si>
    <t>সুনামগঞ্জ</t>
  </si>
  <si>
    <t>মুন্সীগঞ্জ</t>
  </si>
  <si>
    <t xml:space="preserve">আশ্রয় কেন্দ্র
</t>
  </si>
  <si>
    <t xml:space="preserve">আশ্রিত লোক
</t>
  </si>
  <si>
    <t>ক্ষতিঃ পৌর-
সভা</t>
  </si>
  <si>
    <t>ক্ষতিগ্রস্ত রাস্তা
কি.মি.</t>
  </si>
  <si>
    <t>পাকা
(স)</t>
  </si>
  <si>
    <t>পাকা
(আং)</t>
  </si>
  <si>
    <t>কাঁচা
(স)</t>
  </si>
  <si>
    <t>কাঁচা
(আং)</t>
  </si>
  <si>
    <t>বন্যা ২০১৬: ক্ষয়ক্ষতির প্রতিবেদন</t>
  </si>
  <si>
    <t>রাজশাহী</t>
  </si>
  <si>
    <t>চাঁদপুর</t>
  </si>
  <si>
    <t>উপ-সচিব (এনডিআরসিসি)</t>
  </si>
  <si>
    <t>ফোনঃ ৯৫৪৬৬৬৩</t>
  </si>
  <si>
    <t>পরিশিষ্ট - 'ক'</t>
  </si>
  <si>
    <t>জি এম আব্দুল কাদের</t>
  </si>
  <si>
    <t xml:space="preserve">তারিখঃ ২৬.০৮.২০১৬ খ্রীঃ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</si>
</sst>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</numFmts>
  <fonts count="47">
    <font>
      <sz val="10"/>
      <name val="Arial"/>
      <family val="0"/>
    </font>
    <font>
      <b/>
      <sz val="13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sz val="11"/>
      <name val="NikoshBAN"/>
      <family val="0"/>
    </font>
    <font>
      <b/>
      <sz val="14"/>
      <name val="Nikosh"/>
      <family val="0"/>
    </font>
    <font>
      <sz val="10"/>
      <name val="Nikosh"/>
      <family val="0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4" fillId="0" borderId="10" xfId="0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172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15" zoomScaleNormal="115" zoomScalePageLayoutView="0" workbookViewId="0" topLeftCell="A7">
      <selection activeCell="N7" sqref="N7"/>
    </sheetView>
  </sheetViews>
  <sheetFormatPr defaultColWidth="9.140625" defaultRowHeight="12.75"/>
  <cols>
    <col min="1" max="1" width="4.00390625" style="0" customWidth="1"/>
    <col min="2" max="2" width="10.140625" style="0" customWidth="1"/>
    <col min="3" max="3" width="3.7109375" style="0" customWidth="1"/>
    <col min="4" max="4" width="4.8515625" style="0" customWidth="1"/>
    <col min="5" max="5" width="3.421875" style="0" customWidth="1"/>
    <col min="6" max="6" width="6.140625" style="0" customWidth="1"/>
    <col min="7" max="7" width="7.8515625" style="0" customWidth="1"/>
    <col min="8" max="8" width="5.8515625" style="0" customWidth="1"/>
    <col min="9" max="9" width="9.57421875" style="0" customWidth="1"/>
    <col min="10" max="10" width="6.28125" style="0" customWidth="1"/>
    <col min="11" max="11" width="9.28125" style="0" customWidth="1"/>
    <col min="12" max="12" width="3.57421875" style="0" customWidth="1"/>
    <col min="13" max="13" width="8.57421875" style="0" customWidth="1"/>
    <col min="14" max="14" width="4.8515625" style="0" customWidth="1"/>
    <col min="15" max="15" width="4.7109375" style="0" customWidth="1"/>
    <col min="16" max="16" width="4.57421875" style="0" customWidth="1"/>
    <col min="17" max="17" width="5.421875" style="0" customWidth="1"/>
    <col min="18" max="18" width="3.8515625" style="0" customWidth="1"/>
    <col min="19" max="20" width="4.8515625" style="0" customWidth="1"/>
    <col min="21" max="21" width="6.00390625" style="0" customWidth="1"/>
    <col min="22" max="22" width="5.28125" style="0" customWidth="1"/>
    <col min="23" max="23" width="5.421875" style="0" customWidth="1"/>
    <col min="24" max="24" width="5.00390625" style="0" customWidth="1"/>
    <col min="25" max="25" width="6.7109375" style="0" customWidth="1"/>
  </cols>
  <sheetData>
    <row r="1" ht="20.25">
      <c r="U1" s="26" t="s">
        <v>48</v>
      </c>
    </row>
    <row r="2" spans="1:25" ht="29.25" customHeight="1">
      <c r="A2" s="37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1:25" ht="17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25" ht="19.5">
      <c r="A4" s="28" t="s">
        <v>50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0"/>
    </row>
    <row r="5" spans="1:25" ht="45" customHeight="1">
      <c r="A5" s="36" t="s">
        <v>4</v>
      </c>
      <c r="B5" s="36" t="s">
        <v>1</v>
      </c>
      <c r="C5" s="36" t="s">
        <v>17</v>
      </c>
      <c r="D5" s="36" t="s">
        <v>16</v>
      </c>
      <c r="E5" s="36" t="s">
        <v>37</v>
      </c>
      <c r="F5" s="36" t="s">
        <v>2</v>
      </c>
      <c r="G5" s="36"/>
      <c r="H5" s="36" t="s">
        <v>9</v>
      </c>
      <c r="I5" s="36"/>
      <c r="J5" s="36" t="s">
        <v>5</v>
      </c>
      <c r="K5" s="36"/>
      <c r="L5" s="36" t="s">
        <v>3</v>
      </c>
      <c r="M5" s="36"/>
      <c r="N5" s="36" t="s">
        <v>14</v>
      </c>
      <c r="O5" s="36" t="s">
        <v>11</v>
      </c>
      <c r="P5" s="36" t="s">
        <v>6</v>
      </c>
      <c r="Q5" s="36"/>
      <c r="R5" s="33" t="s">
        <v>38</v>
      </c>
      <c r="S5" s="34"/>
      <c r="T5" s="34"/>
      <c r="U5" s="35"/>
      <c r="V5" s="36" t="s">
        <v>18</v>
      </c>
      <c r="W5" s="36" t="s">
        <v>15</v>
      </c>
      <c r="X5" s="31" t="s">
        <v>35</v>
      </c>
      <c r="Y5" s="31" t="s">
        <v>36</v>
      </c>
    </row>
    <row r="6" spans="1:25" ht="33.75" customHeight="1">
      <c r="A6" s="36"/>
      <c r="B6" s="36"/>
      <c r="C6" s="36"/>
      <c r="D6" s="36"/>
      <c r="E6" s="36"/>
      <c r="F6" s="1" t="s">
        <v>12</v>
      </c>
      <c r="G6" s="1" t="s">
        <v>13</v>
      </c>
      <c r="H6" s="1" t="s">
        <v>12</v>
      </c>
      <c r="I6" s="1" t="s">
        <v>13</v>
      </c>
      <c r="J6" s="1" t="s">
        <v>12</v>
      </c>
      <c r="K6" s="1" t="s">
        <v>13</v>
      </c>
      <c r="L6" s="1" t="s">
        <v>12</v>
      </c>
      <c r="M6" s="1" t="s">
        <v>13</v>
      </c>
      <c r="N6" s="36"/>
      <c r="O6" s="36"/>
      <c r="P6" s="1" t="s">
        <v>12</v>
      </c>
      <c r="Q6" s="1" t="s">
        <v>13</v>
      </c>
      <c r="R6" s="1" t="s">
        <v>39</v>
      </c>
      <c r="S6" s="1" t="s">
        <v>40</v>
      </c>
      <c r="T6" s="1" t="s">
        <v>41</v>
      </c>
      <c r="U6" s="1" t="s">
        <v>42</v>
      </c>
      <c r="V6" s="36"/>
      <c r="W6" s="36"/>
      <c r="X6" s="32"/>
      <c r="Y6" s="32"/>
    </row>
    <row r="7" spans="1:25" s="12" customFormat="1" ht="20.25" customHeight="1">
      <c r="A7" s="2">
        <v>1</v>
      </c>
      <c r="B7" s="9" t="s">
        <v>19</v>
      </c>
      <c r="C7" s="13">
        <v>2</v>
      </c>
      <c r="D7" s="10">
        <v>8</v>
      </c>
      <c r="E7" s="3"/>
      <c r="F7" s="13">
        <v>1863</v>
      </c>
      <c r="G7" s="13">
        <v>4050</v>
      </c>
      <c r="H7" s="13">
        <f>1500*5</f>
        <v>7500</v>
      </c>
      <c r="I7" s="13">
        <f>4050*5</f>
        <v>20250</v>
      </c>
      <c r="J7" s="13">
        <v>1863</v>
      </c>
      <c r="K7" s="13">
        <v>4050</v>
      </c>
      <c r="L7" s="13"/>
      <c r="M7" s="13"/>
      <c r="N7" s="10"/>
      <c r="O7" s="13"/>
      <c r="P7" s="13">
        <v>2</v>
      </c>
      <c r="Q7" s="13">
        <v>7</v>
      </c>
      <c r="R7" s="13"/>
      <c r="S7" s="13"/>
      <c r="T7" s="14"/>
      <c r="U7" s="13">
        <v>7</v>
      </c>
      <c r="V7" s="13"/>
      <c r="W7" s="14"/>
      <c r="X7" s="15"/>
      <c r="Y7" s="15"/>
    </row>
    <row r="8" spans="1:25" s="12" customFormat="1" ht="15.75">
      <c r="A8" s="2">
        <v>2</v>
      </c>
      <c r="B8" s="9" t="s">
        <v>20</v>
      </c>
      <c r="C8" s="13">
        <v>5</v>
      </c>
      <c r="D8" s="10">
        <v>26</v>
      </c>
      <c r="E8" s="6"/>
      <c r="F8" s="16"/>
      <c r="G8" s="13">
        <f>49860+790</f>
        <v>50650</v>
      </c>
      <c r="H8" s="13"/>
      <c r="I8" s="13">
        <f>49860*5</f>
        <v>249300</v>
      </c>
      <c r="J8" s="13"/>
      <c r="K8" s="13">
        <f>49860+790</f>
        <v>50650</v>
      </c>
      <c r="L8" s="16"/>
      <c r="M8" s="16"/>
      <c r="N8" s="10"/>
      <c r="O8" s="16"/>
      <c r="P8" s="17"/>
      <c r="Q8" s="13">
        <v>4</v>
      </c>
      <c r="R8" s="13"/>
      <c r="S8" s="13"/>
      <c r="T8" s="16"/>
      <c r="U8" s="16"/>
      <c r="V8" s="17"/>
      <c r="W8" s="13"/>
      <c r="X8" s="15"/>
      <c r="Y8" s="15"/>
    </row>
    <row r="9" spans="1:25" s="12" customFormat="1" ht="15.75">
      <c r="A9" s="2">
        <v>3</v>
      </c>
      <c r="B9" s="9" t="s">
        <v>23</v>
      </c>
      <c r="C9" s="13">
        <v>9</v>
      </c>
      <c r="D9" s="13">
        <v>57</v>
      </c>
      <c r="E9" s="6"/>
      <c r="F9" s="16"/>
      <c r="G9" s="13">
        <v>176521</v>
      </c>
      <c r="H9" s="13"/>
      <c r="I9" s="13">
        <v>722239</v>
      </c>
      <c r="J9" s="13"/>
      <c r="K9" s="13">
        <v>176521</v>
      </c>
      <c r="L9" s="17"/>
      <c r="M9" s="16">
        <f>7123*2.47</f>
        <v>17593.81</v>
      </c>
      <c r="N9" s="24">
        <v>7</v>
      </c>
      <c r="O9" s="16"/>
      <c r="P9" s="16">
        <v>20</v>
      </c>
      <c r="Q9" s="13">
        <v>231</v>
      </c>
      <c r="R9" s="13"/>
      <c r="S9" s="13">
        <v>60</v>
      </c>
      <c r="T9" s="16"/>
      <c r="U9" s="16">
        <v>547</v>
      </c>
      <c r="V9" s="16">
        <v>39</v>
      </c>
      <c r="W9" s="13">
        <v>53</v>
      </c>
      <c r="X9" s="19">
        <v>53</v>
      </c>
      <c r="Y9" s="19">
        <v>3684</v>
      </c>
    </row>
    <row r="10" spans="1:25" s="12" customFormat="1" ht="18" customHeight="1">
      <c r="A10" s="2">
        <v>4</v>
      </c>
      <c r="B10" s="9" t="s">
        <v>21</v>
      </c>
      <c r="C10" s="13">
        <v>3</v>
      </c>
      <c r="D10" s="13">
        <v>11</v>
      </c>
      <c r="E10" s="6"/>
      <c r="F10" s="16"/>
      <c r="G10" s="13">
        <f>34836/5</f>
        <v>6967.2</v>
      </c>
      <c r="H10" s="13"/>
      <c r="I10" s="13">
        <f>34291+545</f>
        <v>34836</v>
      </c>
      <c r="J10" s="13"/>
      <c r="K10" s="13">
        <v>6967</v>
      </c>
      <c r="L10" s="17"/>
      <c r="M10" s="16"/>
      <c r="N10" s="10">
        <v>8</v>
      </c>
      <c r="O10" s="17"/>
      <c r="P10" s="16">
        <v>1</v>
      </c>
      <c r="Q10" s="13">
        <v>2</v>
      </c>
      <c r="R10" s="14"/>
      <c r="S10" s="14"/>
      <c r="T10" s="17"/>
      <c r="U10" s="17"/>
      <c r="V10" s="16"/>
      <c r="W10" s="14"/>
      <c r="X10" s="15"/>
      <c r="Y10" s="15"/>
    </row>
    <row r="11" spans="1:25" s="12" customFormat="1" ht="15.75">
      <c r="A11" s="2">
        <v>5</v>
      </c>
      <c r="B11" s="9" t="s">
        <v>22</v>
      </c>
      <c r="C11" s="13">
        <v>4</v>
      </c>
      <c r="D11" s="13">
        <v>34</v>
      </c>
      <c r="E11" s="6"/>
      <c r="F11" s="16"/>
      <c r="G11" s="13">
        <v>55261</v>
      </c>
      <c r="H11" s="13"/>
      <c r="I11" s="13">
        <v>276305</v>
      </c>
      <c r="J11" s="13"/>
      <c r="K11" s="13">
        <v>55261</v>
      </c>
      <c r="L11" s="17"/>
      <c r="M11" s="16">
        <f>3449*2.47</f>
        <v>8519.03</v>
      </c>
      <c r="N11" s="24">
        <v>9</v>
      </c>
      <c r="O11" s="16">
        <v>17</v>
      </c>
      <c r="P11" s="16">
        <v>2</v>
      </c>
      <c r="Q11" s="13">
        <v>4</v>
      </c>
      <c r="R11" s="14"/>
      <c r="S11" s="13">
        <v>19</v>
      </c>
      <c r="T11" s="16"/>
      <c r="U11" s="16">
        <v>189</v>
      </c>
      <c r="V11" s="16">
        <v>1</v>
      </c>
      <c r="W11" s="13">
        <v>1</v>
      </c>
      <c r="X11" s="15"/>
      <c r="Y11" s="15"/>
    </row>
    <row r="12" spans="1:25" s="12" customFormat="1" ht="15.75">
      <c r="A12" s="2">
        <v>6</v>
      </c>
      <c r="B12" s="9" t="s">
        <v>24</v>
      </c>
      <c r="C12" s="13">
        <v>3</v>
      </c>
      <c r="D12" s="13">
        <v>18</v>
      </c>
      <c r="E12" s="6"/>
      <c r="F12" s="16"/>
      <c r="G12" s="13">
        <f>121000/5</f>
        <v>24200</v>
      </c>
      <c r="H12" s="13"/>
      <c r="I12" s="13">
        <v>121000</v>
      </c>
      <c r="J12" s="13"/>
      <c r="K12" s="13">
        <v>24200</v>
      </c>
      <c r="L12" s="16"/>
      <c r="M12" s="20">
        <f>7265*2.47</f>
        <v>17944.550000000003</v>
      </c>
      <c r="N12" s="25"/>
      <c r="O12" s="17"/>
      <c r="P12" s="16"/>
      <c r="Q12" s="13">
        <v>95</v>
      </c>
      <c r="R12" s="13"/>
      <c r="S12" s="13"/>
      <c r="T12" s="16"/>
      <c r="U12" s="16"/>
      <c r="V12" s="17"/>
      <c r="W12" s="14"/>
      <c r="X12" s="15"/>
      <c r="Y12" s="15"/>
    </row>
    <row r="13" spans="1:25" s="12" customFormat="1" ht="15.75">
      <c r="A13" s="2">
        <v>7</v>
      </c>
      <c r="B13" s="9" t="s">
        <v>25</v>
      </c>
      <c r="C13" s="13">
        <v>5</v>
      </c>
      <c r="D13" s="13">
        <v>40</v>
      </c>
      <c r="E13" s="6"/>
      <c r="F13" s="16"/>
      <c r="G13" s="13">
        <v>127577</v>
      </c>
      <c r="H13" s="13"/>
      <c r="I13" s="13">
        <v>553981</v>
      </c>
      <c r="J13" s="13">
        <v>5330</v>
      </c>
      <c r="K13" s="13">
        <v>127577</v>
      </c>
      <c r="L13" s="17"/>
      <c r="M13" s="16"/>
      <c r="N13" s="24">
        <v>3</v>
      </c>
      <c r="O13" s="16"/>
      <c r="P13" s="16">
        <v>69</v>
      </c>
      <c r="Q13" s="13">
        <v>413</v>
      </c>
      <c r="R13" s="13"/>
      <c r="S13" s="13"/>
      <c r="T13" s="16">
        <v>112</v>
      </c>
      <c r="U13" s="16">
        <v>215</v>
      </c>
      <c r="V13" s="17"/>
      <c r="W13" s="13"/>
      <c r="X13" s="19">
        <v>68</v>
      </c>
      <c r="Y13" s="19">
        <v>11861</v>
      </c>
    </row>
    <row r="14" spans="1:25" s="12" customFormat="1" ht="15.75">
      <c r="A14" s="2">
        <v>8</v>
      </c>
      <c r="B14" s="9" t="s">
        <v>26</v>
      </c>
      <c r="C14" s="13">
        <v>7</v>
      </c>
      <c r="D14" s="13">
        <v>62</v>
      </c>
      <c r="E14" s="6">
        <v>7</v>
      </c>
      <c r="F14" s="16"/>
      <c r="G14" s="13">
        <v>178393</v>
      </c>
      <c r="H14" s="13"/>
      <c r="I14" s="13">
        <v>849451</v>
      </c>
      <c r="J14" s="13">
        <v>304</v>
      </c>
      <c r="K14" s="13">
        <v>178393</v>
      </c>
      <c r="L14" s="16"/>
      <c r="M14" s="16">
        <f>19250*2.47</f>
        <v>47547.50000000001</v>
      </c>
      <c r="N14" s="24">
        <v>30</v>
      </c>
      <c r="O14" s="16"/>
      <c r="P14" s="16">
        <v>1</v>
      </c>
      <c r="Q14" s="13">
        <f>912+248</f>
        <v>1160</v>
      </c>
      <c r="R14" s="13">
        <v>17</v>
      </c>
      <c r="S14" s="13">
        <v>100</v>
      </c>
      <c r="T14" s="16">
        <v>317</v>
      </c>
      <c r="U14" s="16">
        <v>1522</v>
      </c>
      <c r="V14" s="17"/>
      <c r="W14" s="13">
        <v>64</v>
      </c>
      <c r="X14" s="15"/>
      <c r="Y14" s="15"/>
    </row>
    <row r="15" spans="1:25" s="12" customFormat="1" ht="15.75">
      <c r="A15" s="2">
        <v>9</v>
      </c>
      <c r="B15" s="9" t="s">
        <v>30</v>
      </c>
      <c r="C15" s="13">
        <v>10</v>
      </c>
      <c r="D15" s="13">
        <v>84</v>
      </c>
      <c r="E15" s="6">
        <v>6</v>
      </c>
      <c r="F15" s="16"/>
      <c r="G15" s="13">
        <v>137549</v>
      </c>
      <c r="H15" s="13"/>
      <c r="I15" s="13">
        <v>461393</v>
      </c>
      <c r="J15" s="14"/>
      <c r="K15" s="13">
        <v>137549</v>
      </c>
      <c r="L15" s="17"/>
      <c r="M15" s="21">
        <f>26530*2.47</f>
        <v>65529.100000000006</v>
      </c>
      <c r="N15" s="24">
        <v>3</v>
      </c>
      <c r="O15" s="17"/>
      <c r="P15" s="17"/>
      <c r="Q15" s="14"/>
      <c r="R15" s="14"/>
      <c r="S15" s="13">
        <v>72</v>
      </c>
      <c r="T15" s="17"/>
      <c r="U15" s="17"/>
      <c r="V15" s="16">
        <v>6</v>
      </c>
      <c r="W15" s="14"/>
      <c r="X15" s="15"/>
      <c r="Y15" s="15"/>
    </row>
    <row r="16" spans="1:25" s="12" customFormat="1" ht="15.75">
      <c r="A16" s="2">
        <v>10</v>
      </c>
      <c r="B16" s="9" t="s">
        <v>32</v>
      </c>
      <c r="C16" s="13">
        <v>6</v>
      </c>
      <c r="D16" s="13">
        <v>12</v>
      </c>
      <c r="E16" s="6"/>
      <c r="F16" s="16"/>
      <c r="G16" s="22">
        <v>4065</v>
      </c>
      <c r="H16" s="13"/>
      <c r="I16" s="13">
        <v>20325</v>
      </c>
      <c r="J16" s="14"/>
      <c r="K16" s="22">
        <v>4065</v>
      </c>
      <c r="L16" s="17"/>
      <c r="M16" s="16">
        <f>2765*2.47</f>
        <v>6829.55</v>
      </c>
      <c r="N16" s="1"/>
      <c r="O16" s="17"/>
      <c r="P16" s="17"/>
      <c r="Q16" s="13">
        <v>1</v>
      </c>
      <c r="R16" s="14"/>
      <c r="S16" s="14"/>
      <c r="T16" s="17"/>
      <c r="U16" s="16">
        <v>10</v>
      </c>
      <c r="V16" s="17"/>
      <c r="W16" s="14"/>
      <c r="X16" s="15"/>
      <c r="Y16" s="15"/>
    </row>
    <row r="17" spans="1:25" s="12" customFormat="1" ht="15" customHeight="1">
      <c r="A17" s="2">
        <v>11</v>
      </c>
      <c r="B17" s="9" t="s">
        <v>29</v>
      </c>
      <c r="C17" s="13">
        <v>4</v>
      </c>
      <c r="D17" s="13">
        <v>16</v>
      </c>
      <c r="E17" s="4"/>
      <c r="F17" s="16"/>
      <c r="G17" s="13">
        <v>24456</v>
      </c>
      <c r="H17" s="13"/>
      <c r="I17" s="13">
        <v>122280</v>
      </c>
      <c r="J17" s="13"/>
      <c r="K17" s="13">
        <v>24456</v>
      </c>
      <c r="L17" s="17"/>
      <c r="M17" s="17"/>
      <c r="N17" s="10">
        <v>6</v>
      </c>
      <c r="O17" s="17"/>
      <c r="P17" s="17"/>
      <c r="Q17" s="13">
        <v>1</v>
      </c>
      <c r="R17" s="14"/>
      <c r="S17" s="14"/>
      <c r="T17" s="17"/>
      <c r="U17" s="16">
        <v>10</v>
      </c>
      <c r="V17" s="17"/>
      <c r="W17" s="14"/>
      <c r="X17" s="15"/>
      <c r="Y17" s="15"/>
    </row>
    <row r="18" spans="1:25" s="12" customFormat="1" ht="15.75">
      <c r="A18" s="2">
        <v>12</v>
      </c>
      <c r="B18" s="9" t="s">
        <v>28</v>
      </c>
      <c r="C18" s="13">
        <v>6</v>
      </c>
      <c r="D18" s="13">
        <v>19</v>
      </c>
      <c r="E18" s="3"/>
      <c r="F18" s="13"/>
      <c r="G18" s="13">
        <v>19546</v>
      </c>
      <c r="H18" s="13"/>
      <c r="I18" s="13">
        <v>97730</v>
      </c>
      <c r="J18" s="14"/>
      <c r="K18" s="13">
        <v>19546</v>
      </c>
      <c r="L18" s="17"/>
      <c r="M18" s="17"/>
      <c r="N18" s="24">
        <v>2</v>
      </c>
      <c r="O18" s="17"/>
      <c r="P18" s="17"/>
      <c r="Q18" s="14"/>
      <c r="R18" s="14"/>
      <c r="S18" s="14"/>
      <c r="T18" s="17"/>
      <c r="U18" s="16"/>
      <c r="V18" s="16"/>
      <c r="W18" s="14"/>
      <c r="X18" s="15"/>
      <c r="Y18" s="15"/>
    </row>
    <row r="19" spans="1:25" s="12" customFormat="1" ht="15.75">
      <c r="A19" s="2">
        <v>13</v>
      </c>
      <c r="B19" s="9" t="s">
        <v>7</v>
      </c>
      <c r="C19" s="13">
        <v>4</v>
      </c>
      <c r="D19" s="13">
        <v>38</v>
      </c>
      <c r="E19" s="4"/>
      <c r="F19" s="16"/>
      <c r="G19" s="13">
        <v>9272</v>
      </c>
      <c r="H19" s="13"/>
      <c r="I19" s="13">
        <v>46360</v>
      </c>
      <c r="J19" s="14"/>
      <c r="K19" s="14"/>
      <c r="L19" s="17"/>
      <c r="M19" s="16">
        <v>11073</v>
      </c>
      <c r="N19" s="1"/>
      <c r="O19" s="17"/>
      <c r="P19" s="17"/>
      <c r="Q19" s="14"/>
      <c r="R19" s="14"/>
      <c r="S19" s="14"/>
      <c r="T19" s="17"/>
      <c r="U19" s="17"/>
      <c r="V19" s="17"/>
      <c r="W19" s="14"/>
      <c r="X19" s="15"/>
      <c r="Y19" s="15"/>
    </row>
    <row r="20" spans="1:25" s="12" customFormat="1" ht="15.75">
      <c r="A20" s="2">
        <v>14</v>
      </c>
      <c r="B20" s="9" t="s">
        <v>8</v>
      </c>
      <c r="C20" s="13">
        <v>3</v>
      </c>
      <c r="D20" s="13">
        <v>15</v>
      </c>
      <c r="E20" s="4"/>
      <c r="F20" s="16"/>
      <c r="G20" s="13">
        <v>9095</v>
      </c>
      <c r="H20" s="13"/>
      <c r="I20" s="13">
        <v>45475</v>
      </c>
      <c r="J20" s="14"/>
      <c r="K20" s="13">
        <v>9095</v>
      </c>
      <c r="L20" s="17"/>
      <c r="M20" s="17"/>
      <c r="N20" s="1"/>
      <c r="O20" s="17"/>
      <c r="P20" s="17"/>
      <c r="Q20" s="13">
        <v>2</v>
      </c>
      <c r="R20" s="14"/>
      <c r="S20" s="14"/>
      <c r="T20" s="17"/>
      <c r="U20" s="17"/>
      <c r="V20" s="17"/>
      <c r="W20" s="14"/>
      <c r="X20" s="15"/>
      <c r="Y20" s="15"/>
    </row>
    <row r="21" spans="1:25" s="12" customFormat="1" ht="15.75">
      <c r="A21" s="2">
        <v>15</v>
      </c>
      <c r="B21" s="9" t="s">
        <v>27</v>
      </c>
      <c r="C21" s="13">
        <v>7</v>
      </c>
      <c r="D21" s="13">
        <v>43</v>
      </c>
      <c r="E21" s="6"/>
      <c r="F21" s="16"/>
      <c r="G21" s="13">
        <f>48706</f>
        <v>48706</v>
      </c>
      <c r="H21" s="13"/>
      <c r="I21" s="13">
        <v>238780</v>
      </c>
      <c r="J21" s="13"/>
      <c r="K21" s="13">
        <v>48706</v>
      </c>
      <c r="L21" s="17"/>
      <c r="M21" s="16"/>
      <c r="N21" s="24">
        <v>5</v>
      </c>
      <c r="O21" s="17"/>
      <c r="P21" s="17"/>
      <c r="Q21" s="13">
        <v>297</v>
      </c>
      <c r="R21" s="13">
        <v>13</v>
      </c>
      <c r="S21" s="13">
        <v>54</v>
      </c>
      <c r="T21" s="16">
        <v>75</v>
      </c>
      <c r="U21" s="16">
        <v>115</v>
      </c>
      <c r="V21" s="16"/>
      <c r="W21" s="14"/>
      <c r="X21" s="19">
        <v>37</v>
      </c>
      <c r="Y21" s="19">
        <v>600</v>
      </c>
    </row>
    <row r="22" spans="1:25" s="12" customFormat="1" ht="15.75">
      <c r="A22" s="2">
        <v>16</v>
      </c>
      <c r="B22" s="9" t="s">
        <v>31</v>
      </c>
      <c r="C22" s="13">
        <v>1</v>
      </c>
      <c r="D22" s="13">
        <v>5</v>
      </c>
      <c r="E22" s="4"/>
      <c r="F22" s="16">
        <v>495</v>
      </c>
      <c r="G22" s="13">
        <v>5223</v>
      </c>
      <c r="H22" s="13">
        <f>495*5</f>
        <v>2475</v>
      </c>
      <c r="I22" s="13">
        <f>5223*5</f>
        <v>26115</v>
      </c>
      <c r="J22" s="13">
        <v>495</v>
      </c>
      <c r="K22" s="13">
        <v>5223</v>
      </c>
      <c r="L22" s="16">
        <v>0</v>
      </c>
      <c r="M22" s="21"/>
      <c r="N22" s="10">
        <v>2</v>
      </c>
      <c r="O22" s="17"/>
      <c r="P22" s="16">
        <v>1</v>
      </c>
      <c r="Q22" s="13"/>
      <c r="R22" s="13"/>
      <c r="S22" s="13"/>
      <c r="T22" s="17"/>
      <c r="U22" s="17"/>
      <c r="V22" s="16">
        <v>2</v>
      </c>
      <c r="W22" s="13">
        <v>2</v>
      </c>
      <c r="X22" s="15"/>
      <c r="Y22" s="15"/>
    </row>
    <row r="23" spans="1:25" ht="15.75">
      <c r="A23" s="2">
        <v>17</v>
      </c>
      <c r="B23" s="9" t="s">
        <v>34</v>
      </c>
      <c r="C23" s="13">
        <v>3</v>
      </c>
      <c r="D23" s="13">
        <v>12</v>
      </c>
      <c r="E23" s="6"/>
      <c r="F23" s="17"/>
      <c r="G23" s="13">
        <v>9565</v>
      </c>
      <c r="H23" s="13"/>
      <c r="I23" s="13">
        <v>28775</v>
      </c>
      <c r="J23" s="14"/>
      <c r="K23" s="13">
        <v>9565</v>
      </c>
      <c r="L23" s="16"/>
      <c r="M23" s="16"/>
      <c r="N23" s="1"/>
      <c r="O23" s="17"/>
      <c r="P23" s="17"/>
      <c r="Q23" s="14"/>
      <c r="R23" s="14"/>
      <c r="S23" s="14"/>
      <c r="T23" s="17"/>
      <c r="U23" s="17"/>
      <c r="V23" s="16"/>
      <c r="W23" s="14"/>
      <c r="X23" s="15"/>
      <c r="Y23" s="15"/>
    </row>
    <row r="24" spans="1:25" ht="15.75">
      <c r="A24" s="2">
        <v>18</v>
      </c>
      <c r="B24" s="9" t="s">
        <v>45</v>
      </c>
      <c r="C24" s="13">
        <v>2</v>
      </c>
      <c r="D24" s="13">
        <v>4</v>
      </c>
      <c r="E24" s="17"/>
      <c r="F24" s="16"/>
      <c r="G24" s="13">
        <v>184</v>
      </c>
      <c r="H24" s="13"/>
      <c r="I24" s="13">
        <f>184*5</f>
        <v>920</v>
      </c>
      <c r="J24" s="14"/>
      <c r="K24" s="13">
        <v>184</v>
      </c>
      <c r="L24" s="17"/>
      <c r="M24" s="17"/>
      <c r="N24" s="1"/>
      <c r="O24" s="17"/>
      <c r="P24" s="17"/>
      <c r="Q24" s="14"/>
      <c r="R24" s="14"/>
      <c r="S24" s="14"/>
      <c r="T24" s="17"/>
      <c r="U24" s="17"/>
      <c r="V24" s="17"/>
      <c r="W24" s="14"/>
      <c r="X24" s="15"/>
      <c r="Y24" s="15"/>
    </row>
    <row r="25" spans="1:25" ht="15.75">
      <c r="A25" s="2">
        <v>19</v>
      </c>
      <c r="B25" s="9" t="s">
        <v>33</v>
      </c>
      <c r="C25" s="13">
        <v>9</v>
      </c>
      <c r="D25" s="13">
        <v>23</v>
      </c>
      <c r="E25" s="4"/>
      <c r="F25" s="16"/>
      <c r="G25" s="13">
        <v>20720</v>
      </c>
      <c r="H25" s="13"/>
      <c r="I25" s="13">
        <f>20720*5</f>
        <v>103600</v>
      </c>
      <c r="J25" s="14"/>
      <c r="K25" s="13">
        <v>20720</v>
      </c>
      <c r="L25" s="17"/>
      <c r="M25" s="17"/>
      <c r="N25" s="10">
        <v>1</v>
      </c>
      <c r="O25" s="17"/>
      <c r="P25" s="17"/>
      <c r="Q25" s="14"/>
      <c r="R25" s="14"/>
      <c r="S25" s="14"/>
      <c r="T25" s="17"/>
      <c r="U25" s="17"/>
      <c r="V25" s="16"/>
      <c r="W25" s="14"/>
      <c r="X25" s="15"/>
      <c r="Y25" s="15"/>
    </row>
    <row r="26" spans="1:25" ht="15.75">
      <c r="A26" s="2">
        <v>20</v>
      </c>
      <c r="B26" s="9" t="s">
        <v>44</v>
      </c>
      <c r="C26" s="13">
        <v>2</v>
      </c>
      <c r="D26" s="13">
        <v>2</v>
      </c>
      <c r="E26" s="4"/>
      <c r="F26" s="16"/>
      <c r="G26" s="13">
        <v>150</v>
      </c>
      <c r="H26" s="13"/>
      <c r="I26" s="13">
        <v>750</v>
      </c>
      <c r="J26" s="14"/>
      <c r="K26" s="13">
        <v>150</v>
      </c>
      <c r="L26" s="17"/>
      <c r="M26" s="17"/>
      <c r="N26" s="10"/>
      <c r="O26" s="17"/>
      <c r="P26" s="17"/>
      <c r="Q26" s="14"/>
      <c r="R26" s="14"/>
      <c r="S26" s="14"/>
      <c r="T26" s="17"/>
      <c r="U26" s="17"/>
      <c r="V26" s="16"/>
      <c r="W26" s="14"/>
      <c r="X26" s="15"/>
      <c r="Y26" s="15"/>
    </row>
    <row r="27" spans="1:25" ht="18.75" customHeight="1">
      <c r="A27" s="5"/>
      <c r="B27" s="11" t="s">
        <v>10</v>
      </c>
      <c r="C27" s="18">
        <f>SUM(C7:C26)</f>
        <v>95</v>
      </c>
      <c r="D27" s="18">
        <f>SUM(D7:D26)</f>
        <v>529</v>
      </c>
      <c r="E27" s="18">
        <f>SUM(E7:E25)</f>
        <v>13</v>
      </c>
      <c r="F27" s="18">
        <f>SUM(F7:F25)</f>
        <v>2358</v>
      </c>
      <c r="G27" s="18">
        <f>SUM(G7:G26)</f>
        <v>912150.2</v>
      </c>
      <c r="H27" s="18">
        <f>SUM(H7:H25)</f>
        <v>9975</v>
      </c>
      <c r="I27" s="18">
        <f>SUM(I7:I25)</f>
        <v>4019115</v>
      </c>
      <c r="J27" s="18">
        <f>SUM(J7:J25)</f>
        <v>7992</v>
      </c>
      <c r="K27" s="18">
        <f>SUM(K7:K26)</f>
        <v>902878</v>
      </c>
      <c r="L27" s="18">
        <f aca="true" t="shared" si="0" ref="L27:Y27">SUM(L7:L25)</f>
        <v>0</v>
      </c>
      <c r="M27" s="18">
        <f t="shared" si="0"/>
        <v>175036.54</v>
      </c>
      <c r="N27" s="24">
        <f t="shared" si="0"/>
        <v>76</v>
      </c>
      <c r="O27" s="18">
        <f t="shared" si="0"/>
        <v>17</v>
      </c>
      <c r="P27" s="18">
        <f t="shared" si="0"/>
        <v>96</v>
      </c>
      <c r="Q27" s="18">
        <f t="shared" si="0"/>
        <v>2217</v>
      </c>
      <c r="R27" s="18">
        <f t="shared" si="0"/>
        <v>30</v>
      </c>
      <c r="S27" s="18">
        <f t="shared" si="0"/>
        <v>305</v>
      </c>
      <c r="T27" s="18">
        <f t="shared" si="0"/>
        <v>504</v>
      </c>
      <c r="U27" s="18">
        <f t="shared" si="0"/>
        <v>2615</v>
      </c>
      <c r="V27" s="18">
        <f t="shared" si="0"/>
        <v>48</v>
      </c>
      <c r="W27" s="18">
        <f t="shared" si="0"/>
        <v>120</v>
      </c>
      <c r="X27" s="18">
        <f t="shared" si="0"/>
        <v>158</v>
      </c>
      <c r="Y27" s="18">
        <f t="shared" si="0"/>
        <v>16145</v>
      </c>
    </row>
    <row r="28" spans="3:9" ht="14.25" customHeight="1">
      <c r="C28" s="8"/>
      <c r="D28" s="8"/>
      <c r="G28" s="8"/>
      <c r="H28" s="8"/>
      <c r="I28" s="8"/>
    </row>
    <row r="29" spans="16:24" ht="15" customHeight="1">
      <c r="P29" s="7"/>
      <c r="Q29" s="7"/>
      <c r="R29" s="7"/>
      <c r="U29" s="7"/>
      <c r="V29" s="27" t="s">
        <v>49</v>
      </c>
      <c r="W29" s="7"/>
      <c r="X29" s="7"/>
    </row>
    <row r="30" spans="16:23" ht="12.75" customHeight="1">
      <c r="P30" s="7"/>
      <c r="Q30" s="7"/>
      <c r="R30" s="7"/>
      <c r="U30" s="7"/>
      <c r="V30" s="7"/>
      <c r="W30" s="23" t="s">
        <v>46</v>
      </c>
    </row>
    <row r="31" spans="16:23" ht="16.5" customHeight="1">
      <c r="P31" s="7"/>
      <c r="Q31" s="7"/>
      <c r="R31" s="7"/>
      <c r="U31" s="7"/>
      <c r="V31" s="7"/>
      <c r="W31" s="23" t="s">
        <v>47</v>
      </c>
    </row>
    <row r="32" spans="19:22" ht="12.75" customHeight="1">
      <c r="S32" s="7"/>
      <c r="T32" s="7"/>
      <c r="U32" s="7"/>
      <c r="V32" s="7"/>
    </row>
  </sheetData>
  <sheetProtection/>
  <mergeCells count="20">
    <mergeCell ref="A2:Y2"/>
    <mergeCell ref="W5:W6"/>
    <mergeCell ref="L5:M5"/>
    <mergeCell ref="N5:N6"/>
    <mergeCell ref="O5:O6"/>
    <mergeCell ref="A3:Y3"/>
    <mergeCell ref="F5:G5"/>
    <mergeCell ref="X5:X6"/>
    <mergeCell ref="B5:B6"/>
    <mergeCell ref="E5:E6"/>
    <mergeCell ref="A4:Y4"/>
    <mergeCell ref="Y5:Y6"/>
    <mergeCell ref="R5:U5"/>
    <mergeCell ref="D5:D6"/>
    <mergeCell ref="A5:A6"/>
    <mergeCell ref="C5:C6"/>
    <mergeCell ref="P5:Q5"/>
    <mergeCell ref="J5:K5"/>
    <mergeCell ref="H5:I5"/>
    <mergeCell ref="V5:V6"/>
  </mergeCells>
  <printOptions/>
  <pageMargins left="0.11811023622047245" right="0" top="0.1968503937007874" bottom="0.15748031496062992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2016-08-25T09:56:28Z</cp:lastPrinted>
  <dcterms:created xsi:type="dcterms:W3CDTF">2000-09-17T09:20:17Z</dcterms:created>
  <dcterms:modified xsi:type="dcterms:W3CDTF">2016-08-26T09:32:41Z</dcterms:modified>
  <cp:category/>
  <cp:version/>
  <cp:contentType/>
  <cp:contentStatus/>
</cp:coreProperties>
</file>